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746\Google Drive\Marketing Hooks\Calculators\"/>
    </mc:Choice>
  </mc:AlternateContent>
  <xr:revisionPtr revIDLastSave="0" documentId="13_ncr:1_{5C65DAE0-3ABC-41F7-B11F-9901CBC3B624}" xr6:coauthVersionLast="45" xr6:coauthVersionMax="45" xr10:uidLastSave="{00000000-0000-0000-0000-000000000000}"/>
  <bookViews>
    <workbookView xWindow="-120" yWindow="-120" windowWidth="20730" windowHeight="11310" xr2:uid="{64BD7931-9670-4971-AEC6-32D7FD33673F}"/>
  </bookViews>
  <sheets>
    <sheet name="Cover" sheetId="2" r:id="rId1"/>
    <sheet name="Analysis Calculator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9" i="1" l="1"/>
  <c r="C51" i="1"/>
  <c r="C49" i="1"/>
  <c r="E49" i="1" s="1"/>
  <c r="C48" i="1"/>
  <c r="E48" i="1" s="1"/>
  <c r="C47" i="1"/>
  <c r="G47" i="1" s="1"/>
  <c r="G46" i="1" s="1"/>
  <c r="C45" i="1"/>
  <c r="C44" i="1"/>
  <c r="C43" i="1"/>
  <c r="E53" i="1"/>
  <c r="G50" i="1"/>
  <c r="F50" i="1"/>
  <c r="F46" i="1"/>
  <c r="E45" i="1"/>
  <c r="G41" i="1"/>
  <c r="E43" i="1" l="1"/>
  <c r="E51" i="1"/>
  <c r="C52" i="1"/>
  <c r="E52" i="1" s="1"/>
  <c r="G54" i="1"/>
  <c r="E46" i="1"/>
  <c r="C46" i="1"/>
  <c r="E50" i="1" l="1"/>
  <c r="C50" i="1"/>
  <c r="C23" i="1" l="1"/>
  <c r="M21" i="1"/>
  <c r="M33" i="1"/>
  <c r="M22" i="1" l="1"/>
  <c r="M23" i="1" s="1"/>
  <c r="C14" i="1" l="1"/>
  <c r="C20" i="1" s="1"/>
  <c r="C22" i="1" s="1"/>
  <c r="F12" i="1"/>
  <c r="E6" i="1"/>
  <c r="E7" i="1"/>
  <c r="E8" i="1"/>
  <c r="G10" i="1" l="1"/>
  <c r="E10" i="1" s="1"/>
  <c r="C37" i="1"/>
  <c r="G11" i="1"/>
  <c r="E11" i="1" s="1"/>
  <c r="G9" i="1"/>
  <c r="E9" i="1" s="1"/>
  <c r="G12" i="1"/>
  <c r="E12" i="1" s="1"/>
  <c r="E14" i="1" l="1"/>
  <c r="C16" i="1" s="1"/>
  <c r="C31" i="1" l="1"/>
  <c r="C38" i="1" l="1"/>
  <c r="C36" i="1" s="1"/>
  <c r="C35" i="1"/>
  <c r="C30" i="1"/>
  <c r="C32" i="1" s="1"/>
  <c r="C42" i="1" l="1"/>
  <c r="E33" i="1"/>
  <c r="E42" i="1" l="1"/>
  <c r="F42" i="1" s="1"/>
  <c r="F41" i="1" s="1"/>
  <c r="F54" i="1" s="1"/>
  <c r="E44" i="1"/>
  <c r="C41" i="1" l="1"/>
  <c r="C54" i="1" s="1"/>
  <c r="E41" i="1"/>
  <c r="E54" i="1" s="1"/>
</calcChain>
</file>

<file path=xl/sharedStrings.xml><?xml version="1.0" encoding="utf-8"?>
<sst xmlns="http://schemas.openxmlformats.org/spreadsheetml/2006/main" count="97" uniqueCount="90">
  <si>
    <t>Monthly Cash-Inflow</t>
  </si>
  <si>
    <t>Monthly Cash-outflow</t>
  </si>
  <si>
    <t>Room 1</t>
  </si>
  <si>
    <t>Room 2</t>
  </si>
  <si>
    <t>Room 3</t>
  </si>
  <si>
    <t>Room 4</t>
  </si>
  <si>
    <t>Room 5</t>
  </si>
  <si>
    <t>Room 6</t>
  </si>
  <si>
    <t>Room 7</t>
  </si>
  <si>
    <t>Bills</t>
  </si>
  <si>
    <t>Quantity</t>
  </si>
  <si>
    <t>Unit Rate</t>
  </si>
  <si>
    <t>Insurance</t>
  </si>
  <si>
    <t>Maintenanace</t>
  </si>
  <si>
    <t>Management</t>
  </si>
  <si>
    <t>Voids</t>
  </si>
  <si>
    <t>Mortgage (interest only)</t>
  </si>
  <si>
    <t>Total Inflow (£ pcm)</t>
  </si>
  <si>
    <t>Total Outflow (£ pcm)</t>
  </si>
  <si>
    <t>Valuation Multiple</t>
  </si>
  <si>
    <t>Commercial Valuation</t>
  </si>
  <si>
    <t>LTV (@75%)</t>
  </si>
  <si>
    <t>Less: Refurb</t>
  </si>
  <si>
    <t>Less: Furniture</t>
  </si>
  <si>
    <t>Less: Professional Fees</t>
  </si>
  <si>
    <t>Less: Sourcing Fee</t>
  </si>
  <si>
    <t>Less: Finance Cost</t>
  </si>
  <si>
    <t>Less: SDLT</t>
  </si>
  <si>
    <t>Less: Legal Fees</t>
  </si>
  <si>
    <t>Return on the Money Left -in</t>
  </si>
  <si>
    <t>Yield</t>
  </si>
  <si>
    <t>Net Cash Inflow (£ pcm)</t>
  </si>
  <si>
    <t>Gross Rent pa</t>
  </si>
  <si>
    <t>Total Costs</t>
  </si>
  <si>
    <t>Askign Price</t>
  </si>
  <si>
    <t>Discount</t>
  </si>
  <si>
    <t>Analysing a Potential Buy-Refurbish-Rent-Refinance HMO conversion</t>
  </si>
  <si>
    <t>https://www.dibiz.com/jasim</t>
  </si>
  <si>
    <t>Coucil Tax</t>
  </si>
  <si>
    <t>Disclaimer</t>
  </si>
  <si>
    <t>The number used in this analysis are thumb-rule based for indicative purposes only and are to be validated.</t>
  </si>
  <si>
    <t>This is just a tool to facilitate analysis. It is the user's responsibility to validate the authenticity of the numbers. PROMAKO shall not bear any responsibillity.</t>
  </si>
  <si>
    <t>Add: Money left in the deal</t>
  </si>
  <si>
    <t>per room</t>
  </si>
  <si>
    <t>% of Total Inflow</t>
  </si>
  <si>
    <t>Sl. No.</t>
  </si>
  <si>
    <t>Description</t>
  </si>
  <si>
    <t>Amount</t>
  </si>
  <si>
    <t>Demolition</t>
  </si>
  <si>
    <t>Skip</t>
  </si>
  <si>
    <t>Steel Work</t>
  </si>
  <si>
    <t>Extension (Permitted Development)</t>
  </si>
  <si>
    <t>Partition Walls</t>
  </si>
  <si>
    <t>First Fix Electrical</t>
  </si>
  <si>
    <t>First fix Plumbing</t>
  </si>
  <si>
    <t>En-suites</t>
  </si>
  <si>
    <t>Skimming</t>
  </si>
  <si>
    <t>Painting</t>
  </si>
  <si>
    <t>Fire doors + External Doors</t>
  </si>
  <si>
    <t xml:space="preserve">Electric second fit(smoke alarm, lighting, etc)  </t>
  </si>
  <si>
    <t>Plumbing second fit (boiler, radiator, storage tank)</t>
  </si>
  <si>
    <t>Flooring</t>
  </si>
  <si>
    <t>Kitchen</t>
  </si>
  <si>
    <t>White goods</t>
  </si>
  <si>
    <t>Final cleanup</t>
  </si>
  <si>
    <t>Sub-total</t>
  </si>
  <si>
    <t>Add: PM Fees (@ 10%)</t>
  </si>
  <si>
    <t>Building &amp; Structural Survey</t>
  </si>
  <si>
    <t>Detailed Architecture</t>
  </si>
  <si>
    <t>Planning</t>
  </si>
  <si>
    <t>Structural Detailing</t>
  </si>
  <si>
    <t>Building Regulations</t>
  </si>
  <si>
    <t>Party-Wall Surveyor</t>
  </si>
  <si>
    <t>Valuation Surveyor for Re-finance</t>
  </si>
  <si>
    <t>Money-in</t>
  </si>
  <si>
    <t>BTL Mortgage</t>
  </si>
  <si>
    <t>Finance</t>
  </si>
  <si>
    <t>Purchase Costs</t>
  </si>
  <si>
    <t>Purchase Price</t>
  </si>
  <si>
    <t>Stamp Duty</t>
  </si>
  <si>
    <t>Sourcing Fee</t>
  </si>
  <si>
    <t>Legal Fees</t>
  </si>
  <si>
    <t>Development Costs</t>
  </si>
  <si>
    <t>Refurb Costs</t>
  </si>
  <si>
    <t>Professional Fees</t>
  </si>
  <si>
    <t>Furniture</t>
  </si>
  <si>
    <t>Finance Costs</t>
  </si>
  <si>
    <t>Interest @1% pcm</t>
  </si>
  <si>
    <t>Arrangement</t>
  </si>
  <si>
    <t>Other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</si>
</sst>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_-;\-* #,##0_-;_-* &quot;-&quot;??_-;_-@_-"/>
    <numFmt numFmtId="165" formatCode="_-&quot;£&quot;* #,##0.00_-;\-&quot;£&quot;* #,##0.00_-;_-&quot;£&quot;* &quot;-&quot;??_-;_-@"/>
    <numFmt numFmtId="166" formatCode="_-* #,##0.00_-;\-* #,##0.00_-;_-* &quot;-&quot;??_-;_-@"/>
    <numFmt numFmtId="167" formatCode="_-* #,##0_-;\-* #,##0_-;_-* &quot;-&quot;??_-;_-@"/>
  </numFmts>
  <fonts count="23" x14ac:knownFonts="1">
    <font>
      <sz val="10"/>
      <color theme="1"/>
      <name val="Malgun Gothic"/>
      <family val="2"/>
    </font>
    <font>
      <sz val="10"/>
      <color theme="1"/>
      <name val="Malgun Gothic"/>
      <family val="2"/>
    </font>
    <font>
      <b/>
      <sz val="10"/>
      <color theme="0"/>
      <name val="Malgun Gothic"/>
      <family val="2"/>
    </font>
    <font>
      <b/>
      <sz val="10"/>
      <color theme="1"/>
      <name val="Malgun Gothic"/>
      <family val="2"/>
    </font>
    <font>
      <sz val="10"/>
      <color theme="0"/>
      <name val="Malgun Gothic"/>
      <family val="2"/>
    </font>
    <font>
      <sz val="11"/>
      <color theme="1"/>
      <name val="Calibri"/>
      <family val="2"/>
      <scheme val="minor"/>
    </font>
    <font>
      <b/>
      <sz val="9"/>
      <color theme="1"/>
      <name val="Malgun Gothic"/>
      <family val="2"/>
    </font>
    <font>
      <sz val="9"/>
      <color theme="1"/>
      <name val="Malgun Gothic"/>
      <family val="2"/>
    </font>
    <font>
      <b/>
      <sz val="8"/>
      <color theme="1"/>
      <name val="Malgun Gothic"/>
      <family val="2"/>
    </font>
    <font>
      <sz val="8"/>
      <color theme="1"/>
      <name val="Malgun Gothic"/>
      <family val="2"/>
    </font>
    <font>
      <b/>
      <sz val="18"/>
      <color theme="1"/>
      <name val="Malgun Gothic"/>
      <family val="2"/>
    </font>
    <font>
      <u/>
      <sz val="10"/>
      <color theme="10"/>
      <name val="Malgun Gothic"/>
      <family val="2"/>
    </font>
    <font>
      <u/>
      <sz val="16"/>
      <color theme="10"/>
      <name val="Malgun Gothic"/>
      <family val="2"/>
    </font>
    <font>
      <sz val="16"/>
      <color theme="1"/>
      <name val="Malgun Gothic"/>
      <family val="2"/>
    </font>
    <font>
      <b/>
      <sz val="10"/>
      <color rgb="FFC00000"/>
      <name val="Malgun Gothic"/>
      <family val="2"/>
    </font>
    <font>
      <sz val="10"/>
      <color rgb="FFC00000"/>
      <name val="Malgun Gothic"/>
      <family val="2"/>
    </font>
    <font>
      <sz val="10"/>
      <name val="Malgun Gothic"/>
      <family val="2"/>
    </font>
    <font>
      <sz val="10"/>
      <color rgb="FFFF0000"/>
      <name val="Malgun Gothic"/>
      <family val="2"/>
    </font>
    <font>
      <b/>
      <sz val="12"/>
      <color theme="7"/>
      <name val="Malgun Gothic"/>
      <family val="2"/>
    </font>
    <font>
      <b/>
      <sz val="10"/>
      <color theme="7"/>
      <name val="Malgun Gothic"/>
    </font>
    <font>
      <sz val="10"/>
      <color rgb="FF000000"/>
      <name val="Malgun Gothic"/>
    </font>
    <font>
      <sz val="10"/>
      <color theme="7"/>
      <name val="Malgun Gothic"/>
    </font>
    <font>
      <b/>
      <sz val="10"/>
      <color theme="1"/>
      <name val="Malgun Gothic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3F3F3F"/>
        <bgColor rgb="FF3F3F3F"/>
      </patternFill>
    </fill>
    <fill>
      <patternFill patternType="solid">
        <fgColor rgb="FFFFE598"/>
        <bgColor rgb="FFFFE598"/>
      </patternFill>
    </fill>
    <fill>
      <patternFill patternType="solid">
        <fgColor theme="7"/>
        <bgColor theme="7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95">
    <xf numFmtId="0" fontId="0" fillId="0" borderId="0" xfId="0"/>
    <xf numFmtId="0" fontId="0" fillId="2" borderId="0" xfId="0" applyFill="1" applyAlignment="1">
      <alignment horizontal="right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Alignment="1">
      <alignment horizontal="left"/>
    </xf>
    <xf numFmtId="164" fontId="0" fillId="2" borderId="0" xfId="1" applyNumberFormat="1" applyFont="1" applyFill="1" applyAlignment="1">
      <alignment horizontal="center" vertical="center"/>
    </xf>
    <xf numFmtId="43" fontId="0" fillId="2" borderId="0" xfId="1" applyFont="1" applyFill="1"/>
    <xf numFmtId="164" fontId="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2" borderId="0" xfId="0" applyFont="1" applyFill="1" applyAlignment="1">
      <alignment horizontal="left"/>
    </xf>
    <xf numFmtId="164" fontId="0" fillId="2" borderId="0" xfId="0" applyNumberForma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164" fontId="9" fillId="2" borderId="0" xfId="1" applyNumberFormat="1" applyFont="1" applyFill="1" applyAlignment="1">
      <alignment horizontal="center" vertical="center"/>
    </xf>
    <xf numFmtId="9" fontId="9" fillId="2" borderId="0" xfId="2" applyFont="1" applyFill="1" applyAlignment="1">
      <alignment horizontal="center"/>
    </xf>
    <xf numFmtId="164" fontId="9" fillId="2" borderId="0" xfId="1" applyNumberFormat="1" applyFont="1" applyFill="1"/>
    <xf numFmtId="10" fontId="9" fillId="2" borderId="0" xfId="2" applyNumberFormat="1" applyFont="1" applyFill="1" applyAlignment="1">
      <alignment horizontal="center" vertical="center"/>
    </xf>
    <xf numFmtId="0" fontId="0" fillId="2" borderId="5" xfId="0" applyFill="1" applyBorder="1" applyAlignment="1">
      <alignment horizontal="left" indent="1"/>
    </xf>
    <xf numFmtId="0" fontId="0" fillId="2" borderId="0" xfId="0" applyFill="1" applyBorder="1" applyAlignment="1">
      <alignment horizontal="left" indent="1"/>
    </xf>
    <xf numFmtId="0" fontId="3" fillId="2" borderId="7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164" fontId="0" fillId="2" borderId="9" xfId="1" applyNumberFormat="1" applyFont="1" applyFill="1" applyBorder="1" applyAlignment="1">
      <alignment horizontal="center" vertical="center"/>
    </xf>
    <xf numFmtId="164" fontId="0" fillId="2" borderId="10" xfId="1" applyNumberFormat="1" applyFont="1" applyFill="1" applyBorder="1" applyAlignment="1">
      <alignment horizontal="center" vertical="center"/>
    </xf>
    <xf numFmtId="164" fontId="3" fillId="2" borderId="11" xfId="1" applyNumberFormat="1" applyFont="1" applyFill="1" applyBorder="1" applyAlignment="1">
      <alignment horizontal="center" vertical="center"/>
    </xf>
    <xf numFmtId="164" fontId="0" fillId="2" borderId="9" xfId="1" applyNumberFormat="1" applyFont="1" applyFill="1" applyBorder="1"/>
    <xf numFmtId="164" fontId="0" fillId="2" borderId="10" xfId="1" applyNumberFormat="1" applyFont="1" applyFill="1" applyBorder="1"/>
    <xf numFmtId="164" fontId="3" fillId="2" borderId="11" xfId="0" applyNumberFormat="1" applyFont="1" applyFill="1" applyBorder="1"/>
    <xf numFmtId="0" fontId="0" fillId="2" borderId="2" xfId="0" applyFill="1" applyBorder="1" applyAlignment="1">
      <alignment horizontal="left" indent="1"/>
    </xf>
    <xf numFmtId="0" fontId="0" fillId="2" borderId="3" xfId="0" applyFill="1" applyBorder="1" applyAlignment="1">
      <alignment horizontal="left" indent="1"/>
    </xf>
    <xf numFmtId="164" fontId="0" fillId="2" borderId="1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indent="1"/>
    </xf>
    <xf numFmtId="0" fontId="0" fillId="2" borderId="11" xfId="0" applyFill="1" applyBorder="1"/>
    <xf numFmtId="164" fontId="3" fillId="2" borderId="0" xfId="0" applyNumberFormat="1" applyFont="1" applyFill="1" applyAlignment="1">
      <alignment horizontal="center" vertical="center"/>
    </xf>
    <xf numFmtId="164" fontId="0" fillId="2" borderId="1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right"/>
    </xf>
    <xf numFmtId="0" fontId="9" fillId="2" borderId="0" xfId="0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0" fillId="3" borderId="0" xfId="0" applyFont="1" applyFill="1" applyAlignment="1">
      <alignment horizontal="left"/>
    </xf>
    <xf numFmtId="164" fontId="0" fillId="3" borderId="0" xfId="1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/>
    </xf>
    <xf numFmtId="164" fontId="7" fillId="2" borderId="0" xfId="0" applyNumberFormat="1" applyFont="1" applyFill="1" applyAlignment="1">
      <alignment horizontal="center" vertical="center"/>
    </xf>
    <xf numFmtId="10" fontId="3" fillId="2" borderId="0" xfId="2" applyNumberFormat="1" applyFont="1" applyFill="1" applyAlignment="1">
      <alignment horizontal="center" vertical="center"/>
    </xf>
    <xf numFmtId="0" fontId="4" fillId="4" borderId="0" xfId="0" applyFont="1" applyFill="1"/>
    <xf numFmtId="0" fontId="2" fillId="4" borderId="0" xfId="0" applyFont="1" applyFill="1" applyAlignment="1">
      <alignment horizontal="right"/>
    </xf>
    <xf numFmtId="0" fontId="0" fillId="2" borderId="7" xfId="0" applyFill="1" applyBorder="1" applyAlignment="1">
      <alignment horizontal="left" indent="1"/>
    </xf>
    <xf numFmtId="10" fontId="0" fillId="2" borderId="0" xfId="2" applyNumberFormat="1" applyFont="1" applyFill="1"/>
    <xf numFmtId="164" fontId="0" fillId="2" borderId="0" xfId="0" applyNumberFormat="1" applyFill="1"/>
    <xf numFmtId="9" fontId="0" fillId="2" borderId="0" xfId="0" applyNumberFormat="1" applyFill="1"/>
    <xf numFmtId="0" fontId="17" fillId="2" borderId="0" xfId="0" applyFont="1" applyFill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0" fillId="2" borderId="0" xfId="1" applyNumberFormat="1" applyFont="1" applyFill="1" applyBorder="1"/>
    <xf numFmtId="164" fontId="0" fillId="2" borderId="0" xfId="0" applyNumberFormat="1" applyFill="1" applyBorder="1"/>
    <xf numFmtId="0" fontId="0" fillId="2" borderId="0" xfId="0" applyFill="1" applyBorder="1"/>
    <xf numFmtId="10" fontId="2" fillId="4" borderId="0" xfId="2" applyNumberFormat="1" applyFont="1" applyFill="1" applyAlignment="1">
      <alignment horizontal="center" vertical="center"/>
    </xf>
    <xf numFmtId="0" fontId="19" fillId="7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/>
    <xf numFmtId="165" fontId="20" fillId="5" borderId="0" xfId="0" applyNumberFormat="1" applyFont="1" applyFill="1"/>
    <xf numFmtId="165" fontId="0" fillId="5" borderId="0" xfId="0" applyNumberFormat="1" applyFill="1"/>
    <xf numFmtId="0" fontId="0" fillId="5" borderId="14" xfId="0" applyFill="1" applyBorder="1"/>
    <xf numFmtId="165" fontId="0" fillId="5" borderId="14" xfId="0" applyNumberFormat="1" applyFill="1" applyBorder="1"/>
    <xf numFmtId="166" fontId="0" fillId="5" borderId="0" xfId="0" applyNumberFormat="1" applyFill="1"/>
    <xf numFmtId="166" fontId="20" fillId="5" borderId="0" xfId="0" applyNumberFormat="1" applyFont="1" applyFill="1"/>
    <xf numFmtId="166" fontId="0" fillId="5" borderId="14" xfId="0" applyNumberFormat="1" applyFill="1" applyBorder="1"/>
    <xf numFmtId="0" fontId="10" fillId="2" borderId="0" xfId="0" applyFont="1" applyFill="1" applyAlignment="1">
      <alignment horizontal="center" vertical="center" wrapText="1"/>
    </xf>
    <xf numFmtId="0" fontId="12" fillId="2" borderId="0" xfId="6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4" fillId="5" borderId="2" xfId="0" applyFont="1" applyFill="1" applyBorder="1" applyAlignment="1">
      <alignment horizontal="left" vertical="center"/>
    </xf>
    <xf numFmtId="0" fontId="16" fillId="0" borderId="5" xfId="0" applyFont="1" applyBorder="1"/>
    <xf numFmtId="0" fontId="16" fillId="0" borderId="7" xfId="0" applyFont="1" applyBorder="1"/>
    <xf numFmtId="0" fontId="15" fillId="5" borderId="13" xfId="0" applyFont="1" applyFill="1" applyBorder="1" applyAlignment="1">
      <alignment horizontal="left" vertical="center" wrapText="1"/>
    </xf>
    <xf numFmtId="0" fontId="15" fillId="5" borderId="12" xfId="0" applyFont="1" applyFill="1" applyBorder="1" applyAlignment="1">
      <alignment horizontal="left" vertical="center" wrapText="1"/>
    </xf>
    <xf numFmtId="0" fontId="15" fillId="5" borderId="0" xfId="0" applyFont="1" applyFill="1" applyBorder="1" applyAlignment="1">
      <alignment horizontal="left" vertical="center" wrapText="1"/>
    </xf>
    <xf numFmtId="0" fontId="15" fillId="5" borderId="6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15" fillId="5" borderId="8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19" fillId="7" borderId="0" xfId="0" applyFont="1" applyFill="1" applyAlignment="1">
      <alignment horizontal="center" vertical="center"/>
    </xf>
    <xf numFmtId="0" fontId="21" fillId="7" borderId="0" xfId="0" applyFont="1" applyFill="1" applyAlignment="1">
      <alignment horizontal="right"/>
    </xf>
    <xf numFmtId="0" fontId="19" fillId="7" borderId="0" xfId="0" applyFont="1" applyFill="1" applyAlignment="1">
      <alignment horizontal="center" vertical="center" wrapText="1"/>
    </xf>
    <xf numFmtId="0" fontId="22" fillId="8" borderId="0" xfId="0" applyFont="1" applyFill="1" applyAlignment="1">
      <alignment horizontal="left"/>
    </xf>
    <xf numFmtId="167" fontId="22" fillId="8" borderId="0" xfId="0" applyNumberFormat="1" applyFont="1" applyFill="1" applyAlignment="1">
      <alignment horizontal="center" vertical="center"/>
    </xf>
    <xf numFmtId="0" fontId="22" fillId="8" borderId="0" xfId="0" applyFont="1" applyFill="1" applyAlignment="1">
      <alignment horizontal="right"/>
    </xf>
    <xf numFmtId="167" fontId="22" fillId="8" borderId="0" xfId="0" applyNumberFormat="1" applyFont="1" applyFill="1"/>
    <xf numFmtId="0" fontId="0" fillId="5" borderId="0" xfId="0" applyFill="1" applyAlignment="1">
      <alignment horizontal="left"/>
    </xf>
    <xf numFmtId="167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right"/>
    </xf>
    <xf numFmtId="167" fontId="0" fillId="5" borderId="0" xfId="0" applyNumberFormat="1" applyFill="1"/>
    <xf numFmtId="167" fontId="20" fillId="5" borderId="0" xfId="0" applyNumberFormat="1" applyFont="1" applyFill="1" applyAlignment="1">
      <alignment horizontal="center" vertical="center"/>
    </xf>
    <xf numFmtId="0" fontId="0" fillId="9" borderId="0" xfId="0" applyFill="1" applyAlignment="1">
      <alignment horizontal="left"/>
    </xf>
    <xf numFmtId="167" fontId="22" fillId="9" borderId="0" xfId="0" applyNumberFormat="1" applyFont="1" applyFill="1" applyAlignment="1">
      <alignment horizontal="center" vertical="center"/>
    </xf>
  </cellXfs>
  <cellStyles count="7">
    <cellStyle name="Comma" xfId="1" builtinId="3"/>
    <cellStyle name="Comma 2" xfId="4" xr:uid="{E552CF74-1442-40C2-A857-3E032E54C686}"/>
    <cellStyle name="Hyperlink" xfId="6" builtinId="8"/>
    <cellStyle name="Normal" xfId="0" builtinId="0"/>
    <cellStyle name="Normal 2" xfId="3" xr:uid="{15B656EE-934B-41E6-9412-2E45AA179109}"/>
    <cellStyle name="Percent" xfId="2" builtinId="5"/>
    <cellStyle name="Percent 2" xfId="5" xr:uid="{CBC8119E-F8AB-44A2-9777-85645805848C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85725</xdr:rowOff>
    </xdr:from>
    <xdr:to>
      <xdr:col>10</xdr:col>
      <xdr:colOff>504825</xdr:colOff>
      <xdr:row>13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3D05C0-B8D7-4E7B-ACEB-3EB57953F7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6" t="17758" r="4011" b="23364"/>
        <a:stretch/>
      </xdr:blipFill>
      <xdr:spPr>
        <a:xfrm>
          <a:off x="609600" y="85725"/>
          <a:ext cx="6096000" cy="222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dibiz.com/jasi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85550-245D-45FE-9694-D7BB06BC9C6D}">
  <dimension ref="B15:K25"/>
  <sheetViews>
    <sheetView tabSelected="1" workbookViewId="0">
      <selection activeCell="O9" sqref="O9"/>
    </sheetView>
  </sheetViews>
  <sheetFormatPr defaultRowHeight="13.5" x14ac:dyDescent="0.25"/>
  <cols>
    <col min="1" max="1" width="9.140625" style="3"/>
    <col min="2" max="2" width="10.7109375" style="3" customWidth="1"/>
    <col min="3" max="16384" width="9.140625" style="3"/>
  </cols>
  <sheetData>
    <row r="15" spans="2:11" x14ac:dyDescent="0.25">
      <c r="B15" s="64" t="s">
        <v>36</v>
      </c>
      <c r="C15" s="64"/>
      <c r="D15" s="64"/>
      <c r="E15" s="64"/>
      <c r="F15" s="64"/>
      <c r="G15" s="64"/>
      <c r="H15" s="64"/>
      <c r="I15" s="64"/>
      <c r="J15" s="64"/>
      <c r="K15" s="64"/>
    </row>
    <row r="16" spans="2:11" x14ac:dyDescent="0.25">
      <c r="B16" s="64"/>
      <c r="C16" s="64"/>
      <c r="D16" s="64"/>
      <c r="E16" s="64"/>
      <c r="F16" s="64"/>
      <c r="G16" s="64"/>
      <c r="H16" s="64"/>
      <c r="I16" s="64"/>
      <c r="J16" s="64"/>
      <c r="K16" s="64"/>
    </row>
    <row r="17" spans="2:11" x14ac:dyDescent="0.25">
      <c r="B17" s="64"/>
      <c r="C17" s="64"/>
      <c r="D17" s="64"/>
      <c r="E17" s="64"/>
      <c r="F17" s="64"/>
      <c r="G17" s="64"/>
      <c r="H17" s="64"/>
      <c r="I17" s="64"/>
      <c r="J17" s="64"/>
      <c r="K17" s="64"/>
    </row>
    <row r="18" spans="2:11" x14ac:dyDescent="0.25">
      <c r="B18" s="64"/>
      <c r="C18" s="64"/>
      <c r="D18" s="64"/>
      <c r="E18" s="64"/>
      <c r="F18" s="64"/>
      <c r="G18" s="64"/>
      <c r="H18" s="64"/>
      <c r="I18" s="64"/>
      <c r="J18" s="64"/>
      <c r="K18" s="64"/>
    </row>
    <row r="19" spans="2:11" x14ac:dyDescent="0.25">
      <c r="B19" s="64"/>
      <c r="C19" s="64"/>
      <c r="D19" s="64"/>
      <c r="E19" s="64"/>
      <c r="F19" s="64"/>
      <c r="G19" s="64"/>
      <c r="H19" s="64"/>
      <c r="I19" s="64"/>
      <c r="J19" s="64"/>
      <c r="K19" s="64"/>
    </row>
    <row r="21" spans="2:11" ht="26.25" x14ac:dyDescent="0.5">
      <c r="B21" s="65" t="s">
        <v>37</v>
      </c>
      <c r="C21" s="66"/>
      <c r="D21" s="66"/>
      <c r="E21" s="66"/>
      <c r="F21" s="66"/>
      <c r="G21" s="66"/>
      <c r="H21" s="66"/>
      <c r="I21" s="66"/>
      <c r="J21" s="66"/>
      <c r="K21" s="66"/>
    </row>
    <row r="23" spans="2:11" ht="28.5" customHeight="1" x14ac:dyDescent="0.25">
      <c r="B23" s="67" t="s">
        <v>39</v>
      </c>
      <c r="C23" s="70" t="s">
        <v>40</v>
      </c>
      <c r="D23" s="70"/>
      <c r="E23" s="70"/>
      <c r="F23" s="70"/>
      <c r="G23" s="70"/>
      <c r="H23" s="70"/>
      <c r="I23" s="70"/>
      <c r="J23" s="70"/>
      <c r="K23" s="71"/>
    </row>
    <row r="24" spans="2:11" ht="13.5" customHeight="1" x14ac:dyDescent="0.25">
      <c r="B24" s="68"/>
      <c r="C24" s="72" t="s">
        <v>41</v>
      </c>
      <c r="D24" s="72"/>
      <c r="E24" s="72"/>
      <c r="F24" s="72"/>
      <c r="G24" s="72"/>
      <c r="H24" s="72"/>
      <c r="I24" s="72"/>
      <c r="J24" s="72"/>
      <c r="K24" s="73"/>
    </row>
    <row r="25" spans="2:11" x14ac:dyDescent="0.25">
      <c r="B25" s="69"/>
      <c r="C25" s="74"/>
      <c r="D25" s="74"/>
      <c r="E25" s="74"/>
      <c r="F25" s="74"/>
      <c r="G25" s="74"/>
      <c r="H25" s="74"/>
      <c r="I25" s="74"/>
      <c r="J25" s="74"/>
      <c r="K25" s="75"/>
    </row>
  </sheetData>
  <mergeCells count="5">
    <mergeCell ref="B15:K19"/>
    <mergeCell ref="B21:K21"/>
    <mergeCell ref="B23:B25"/>
    <mergeCell ref="C23:K23"/>
    <mergeCell ref="C24:K25"/>
  </mergeCells>
  <hyperlinks>
    <hyperlink ref="B21" r:id="rId1" xr:uid="{ED533934-9B95-42E3-A66D-26CE3D02D01F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A1289-93E1-49F4-B0C3-B536FAA556FD}">
  <dimension ref="A1:M54"/>
  <sheetViews>
    <sheetView zoomScaleNormal="100" workbookViewId="0">
      <pane ySplit="2" topLeftCell="A3" activePane="bottomLeft" state="frozen"/>
      <selection pane="bottomLeft" activeCell="C30" sqref="C30"/>
    </sheetView>
  </sheetViews>
  <sheetFormatPr defaultRowHeight="13.5" x14ac:dyDescent="0.25"/>
  <cols>
    <col min="1" max="1" width="9.140625" style="3"/>
    <col min="2" max="2" width="21.42578125" style="1" customWidth="1"/>
    <col min="3" max="3" width="11.28515625" style="2" bestFit="1" customWidth="1"/>
    <col min="4" max="4" width="21.42578125" style="1" customWidth="1"/>
    <col min="5" max="7" width="11.140625" style="3" customWidth="1"/>
    <col min="8" max="11" width="9.140625" style="3"/>
    <col min="12" max="12" width="45.85546875" style="3" bestFit="1" customWidth="1"/>
    <col min="13" max="13" width="10.28515625" style="3" bestFit="1" customWidth="1"/>
    <col min="14" max="16384" width="9.140625" style="3"/>
  </cols>
  <sheetData>
    <row r="1" spans="1:13" x14ac:dyDescent="0.25">
      <c r="A1" s="80"/>
      <c r="B1" s="80"/>
      <c r="C1" s="80"/>
      <c r="D1" s="80"/>
      <c r="E1" s="80"/>
      <c r="F1" s="80"/>
      <c r="G1" s="80"/>
    </row>
    <row r="2" spans="1:13" x14ac:dyDescent="0.25">
      <c r="A2" s="80"/>
      <c r="B2" s="80"/>
      <c r="C2" s="80"/>
      <c r="D2" s="80"/>
      <c r="E2" s="80"/>
      <c r="F2" s="80"/>
      <c r="G2" s="80"/>
      <c r="K2" s="54" t="s">
        <v>45</v>
      </c>
      <c r="L2" s="54" t="s">
        <v>46</v>
      </c>
      <c r="M2" s="54" t="s">
        <v>47</v>
      </c>
    </row>
    <row r="3" spans="1:13" x14ac:dyDescent="0.25">
      <c r="K3" s="55">
        <v>1</v>
      </c>
      <c r="L3" s="56" t="s">
        <v>48</v>
      </c>
      <c r="M3" s="57"/>
    </row>
    <row r="4" spans="1:13" x14ac:dyDescent="0.25">
      <c r="B4" s="76" t="s">
        <v>0</v>
      </c>
      <c r="C4" s="77"/>
      <c r="D4" s="76" t="s">
        <v>1</v>
      </c>
      <c r="E4" s="77"/>
      <c r="K4" s="55">
        <v>2</v>
      </c>
      <c r="L4" s="56" t="s">
        <v>49</v>
      </c>
      <c r="M4" s="57"/>
    </row>
    <row r="5" spans="1:13" x14ac:dyDescent="0.25">
      <c r="B5" s="78"/>
      <c r="C5" s="79"/>
      <c r="D5" s="78"/>
      <c r="E5" s="79"/>
      <c r="F5" s="11" t="s">
        <v>11</v>
      </c>
      <c r="G5" s="12" t="s">
        <v>10</v>
      </c>
      <c r="K5" s="55">
        <v>3</v>
      </c>
      <c r="L5" s="56" t="s">
        <v>50</v>
      </c>
      <c r="M5" s="57"/>
    </row>
    <row r="6" spans="1:13" x14ac:dyDescent="0.25">
      <c r="B6" s="27" t="s">
        <v>2</v>
      </c>
      <c r="C6" s="21"/>
      <c r="D6" s="28" t="s">
        <v>9</v>
      </c>
      <c r="E6" s="24">
        <f>F6*G6</f>
        <v>0</v>
      </c>
      <c r="F6" s="13">
        <v>50</v>
      </c>
      <c r="G6" s="13">
        <v>0</v>
      </c>
      <c r="H6" s="3" t="s">
        <v>43</v>
      </c>
      <c r="K6" s="55">
        <v>4</v>
      </c>
      <c r="L6" s="56" t="s">
        <v>51</v>
      </c>
      <c r="M6" s="58"/>
    </row>
    <row r="7" spans="1:13" x14ac:dyDescent="0.25">
      <c r="B7" s="17" t="s">
        <v>3</v>
      </c>
      <c r="C7" s="22"/>
      <c r="D7" s="18" t="s">
        <v>38</v>
      </c>
      <c r="E7" s="25">
        <f t="shared" ref="E7:E12" si="0">F7*G7</f>
        <v>0</v>
      </c>
      <c r="F7" s="13">
        <v>25</v>
      </c>
      <c r="G7" s="13">
        <v>0</v>
      </c>
      <c r="H7" s="3" t="s">
        <v>43</v>
      </c>
      <c r="K7" s="55">
        <v>5</v>
      </c>
      <c r="L7" s="56" t="s">
        <v>52</v>
      </c>
      <c r="M7" s="57"/>
    </row>
    <row r="8" spans="1:13" x14ac:dyDescent="0.25">
      <c r="B8" s="17" t="s">
        <v>4</v>
      </c>
      <c r="C8" s="22"/>
      <c r="D8" s="18" t="s">
        <v>12</v>
      </c>
      <c r="E8" s="25">
        <f t="shared" si="0"/>
        <v>0</v>
      </c>
      <c r="F8" s="13">
        <v>5</v>
      </c>
      <c r="G8" s="13">
        <v>0</v>
      </c>
      <c r="H8" s="3" t="s">
        <v>43</v>
      </c>
      <c r="K8" s="55">
        <v>6</v>
      </c>
      <c r="L8" s="56" t="s">
        <v>53</v>
      </c>
      <c r="M8" s="57"/>
    </row>
    <row r="9" spans="1:13" x14ac:dyDescent="0.25">
      <c r="B9" s="17" t="s">
        <v>5</v>
      </c>
      <c r="C9" s="22"/>
      <c r="D9" s="18" t="s">
        <v>13</v>
      </c>
      <c r="E9" s="25">
        <f t="shared" si="0"/>
        <v>0</v>
      </c>
      <c r="F9" s="14">
        <v>0.05</v>
      </c>
      <c r="G9" s="15">
        <f>C14</f>
        <v>0</v>
      </c>
      <c r="H9" s="3" t="s">
        <v>44</v>
      </c>
      <c r="K9" s="55">
        <v>7</v>
      </c>
      <c r="L9" s="56" t="s">
        <v>54</v>
      </c>
      <c r="M9" s="57"/>
    </row>
    <row r="10" spans="1:13" x14ac:dyDescent="0.25">
      <c r="B10" s="17" t="s">
        <v>6</v>
      </c>
      <c r="C10" s="22"/>
      <c r="D10" s="18" t="s">
        <v>14</v>
      </c>
      <c r="E10" s="25">
        <f t="shared" si="0"/>
        <v>0</v>
      </c>
      <c r="F10" s="14">
        <v>0.1</v>
      </c>
      <c r="G10" s="15">
        <f>C14</f>
        <v>0</v>
      </c>
      <c r="H10" s="3" t="s">
        <v>44</v>
      </c>
      <c r="K10" s="55">
        <v>8</v>
      </c>
      <c r="L10" s="56" t="s">
        <v>55</v>
      </c>
      <c r="M10" s="57"/>
    </row>
    <row r="11" spans="1:13" x14ac:dyDescent="0.25">
      <c r="B11" s="17" t="s">
        <v>7</v>
      </c>
      <c r="C11" s="22"/>
      <c r="D11" s="18" t="s">
        <v>15</v>
      </c>
      <c r="E11" s="25">
        <f t="shared" si="0"/>
        <v>0</v>
      </c>
      <c r="F11" s="14">
        <v>0.05</v>
      </c>
      <c r="G11" s="15">
        <f>C14</f>
        <v>0</v>
      </c>
      <c r="H11" s="3" t="s">
        <v>44</v>
      </c>
      <c r="K11" s="55">
        <v>9</v>
      </c>
      <c r="L11" s="56" t="s">
        <v>56</v>
      </c>
      <c r="M11" s="57"/>
    </row>
    <row r="12" spans="1:13" x14ac:dyDescent="0.25">
      <c r="B12" s="17" t="s">
        <v>8</v>
      </c>
      <c r="C12" s="22"/>
      <c r="D12" s="18" t="s">
        <v>16</v>
      </c>
      <c r="E12" s="25">
        <f t="shared" si="0"/>
        <v>0</v>
      </c>
      <c r="F12" s="16">
        <f>4%/12</f>
        <v>3.3333333333333335E-3</v>
      </c>
      <c r="G12" s="15">
        <f>C22</f>
        <v>0</v>
      </c>
      <c r="H12" s="3" t="s">
        <v>44</v>
      </c>
      <c r="K12" s="55">
        <v>10</v>
      </c>
      <c r="L12" s="56" t="s">
        <v>57</v>
      </c>
      <c r="M12" s="57"/>
    </row>
    <row r="13" spans="1:13" x14ac:dyDescent="0.25">
      <c r="B13" s="44"/>
      <c r="C13" s="29">
        <v>0</v>
      </c>
      <c r="D13" s="30"/>
      <c r="E13" s="31"/>
      <c r="F13" s="6"/>
      <c r="G13" s="6"/>
      <c r="K13" s="55">
        <v>11</v>
      </c>
      <c r="L13" s="56" t="s">
        <v>58</v>
      </c>
      <c r="M13" s="57"/>
    </row>
    <row r="14" spans="1:13" x14ac:dyDescent="0.25">
      <c r="B14" s="19" t="s">
        <v>17</v>
      </c>
      <c r="C14" s="23">
        <f>SUM(C6:C13)</f>
        <v>0</v>
      </c>
      <c r="D14" s="20" t="s">
        <v>18</v>
      </c>
      <c r="E14" s="26">
        <f>SUM(E6:E12)</f>
        <v>0</v>
      </c>
      <c r="F14" s="6"/>
      <c r="G14" s="6"/>
      <c r="K14" s="55">
        <v>12</v>
      </c>
      <c r="L14" s="56" t="s">
        <v>59</v>
      </c>
      <c r="M14" s="57"/>
    </row>
    <row r="15" spans="1:13" x14ac:dyDescent="0.25">
      <c r="K15" s="55">
        <v>13</v>
      </c>
      <c r="L15" s="56" t="s">
        <v>60</v>
      </c>
      <c r="M15" s="57"/>
    </row>
    <row r="16" spans="1:13" x14ac:dyDescent="0.25">
      <c r="B16" s="39" t="s">
        <v>31</v>
      </c>
      <c r="C16" s="7">
        <f>C14-E14</f>
        <v>0</v>
      </c>
      <c r="K16" s="55">
        <v>14</v>
      </c>
      <c r="L16" s="56" t="s">
        <v>61</v>
      </c>
      <c r="M16" s="57"/>
    </row>
    <row r="17" spans="2:13" x14ac:dyDescent="0.25">
      <c r="B17" s="8"/>
      <c r="D17" s="8"/>
      <c r="K17" s="55">
        <v>15</v>
      </c>
      <c r="L17" s="56" t="s">
        <v>62</v>
      </c>
      <c r="M17" s="57"/>
    </row>
    <row r="18" spans="2:13" x14ac:dyDescent="0.25">
      <c r="B18" s="9" t="s">
        <v>19</v>
      </c>
      <c r="C18" s="2">
        <v>10</v>
      </c>
      <c r="K18" s="55">
        <v>16</v>
      </c>
      <c r="L18" s="56" t="s">
        <v>63</v>
      </c>
      <c r="M18" s="57"/>
    </row>
    <row r="19" spans="2:13" x14ac:dyDescent="0.25">
      <c r="K19" s="55">
        <v>17</v>
      </c>
      <c r="L19" s="56" t="s">
        <v>64</v>
      </c>
      <c r="M19" s="57"/>
    </row>
    <row r="20" spans="2:13" x14ac:dyDescent="0.25">
      <c r="B20" s="4" t="s">
        <v>20</v>
      </c>
      <c r="C20" s="32">
        <f>C14*12*C18</f>
        <v>0</v>
      </c>
      <c r="G20" s="50"/>
      <c r="K20" s="59"/>
      <c r="L20" s="59"/>
      <c r="M20" s="59"/>
    </row>
    <row r="21" spans="2:13" x14ac:dyDescent="0.25">
      <c r="C21" s="3"/>
      <c r="G21" s="50"/>
      <c r="K21" s="56"/>
      <c r="L21" s="56" t="s">
        <v>65</v>
      </c>
      <c r="M21" s="58">
        <f>SUM(M3:M20)</f>
        <v>0</v>
      </c>
    </row>
    <row r="22" spans="2:13" x14ac:dyDescent="0.25">
      <c r="B22" s="37" t="s">
        <v>21</v>
      </c>
      <c r="C22" s="38">
        <f>C20*75%</f>
        <v>0</v>
      </c>
      <c r="G22" s="50"/>
      <c r="K22" s="59"/>
      <c r="L22" s="59" t="s">
        <v>66</v>
      </c>
      <c r="M22" s="60">
        <f>ROUNDUP(M21*0.1, -1)</f>
        <v>0</v>
      </c>
    </row>
    <row r="23" spans="2:13" x14ac:dyDescent="0.25">
      <c r="B23" s="9" t="s">
        <v>22</v>
      </c>
      <c r="C23" s="5">
        <f>-1*M23</f>
        <v>0</v>
      </c>
      <c r="G23" s="51"/>
      <c r="K23" s="56"/>
      <c r="L23" s="56"/>
      <c r="M23" s="58">
        <f>SUM(M21:M22)</f>
        <v>0</v>
      </c>
    </row>
    <row r="24" spans="2:13" x14ac:dyDescent="0.25">
      <c r="B24" s="9" t="s">
        <v>23</v>
      </c>
      <c r="C24" s="5"/>
      <c r="D24" s="48"/>
      <c r="G24" s="52"/>
      <c r="K24" s="56"/>
      <c r="L24" s="56"/>
      <c r="M24" s="56"/>
    </row>
    <row r="25" spans="2:13" x14ac:dyDescent="0.25">
      <c r="B25" s="9" t="s">
        <v>24</v>
      </c>
      <c r="C25" s="5"/>
      <c r="G25" s="51"/>
      <c r="K25" s="56"/>
      <c r="L25" s="56" t="s">
        <v>67</v>
      </c>
      <c r="M25" s="61"/>
    </row>
    <row r="26" spans="2:13" x14ac:dyDescent="0.25">
      <c r="B26" s="9" t="s">
        <v>25</v>
      </c>
      <c r="C26" s="5"/>
      <c r="E26" s="46"/>
      <c r="K26" s="56"/>
      <c r="L26" s="56" t="s">
        <v>68</v>
      </c>
      <c r="M26" s="61"/>
    </row>
    <row r="27" spans="2:13" x14ac:dyDescent="0.25">
      <c r="B27" s="9" t="s">
        <v>27</v>
      </c>
      <c r="C27" s="5"/>
      <c r="K27" s="56"/>
      <c r="L27" s="56" t="s">
        <v>69</v>
      </c>
      <c r="M27" s="62"/>
    </row>
    <row r="28" spans="2:13" x14ac:dyDescent="0.25">
      <c r="B28" s="9" t="s">
        <v>28</v>
      </c>
      <c r="C28" s="5"/>
      <c r="K28" s="56"/>
      <c r="L28" s="56" t="s">
        <v>70</v>
      </c>
      <c r="M28" s="61"/>
    </row>
    <row r="29" spans="2:13" x14ac:dyDescent="0.25">
      <c r="B29" s="9" t="s">
        <v>26</v>
      </c>
      <c r="C29" s="33">
        <f>-1*C50</f>
        <v>0</v>
      </c>
      <c r="K29" s="56"/>
      <c r="L29" s="56" t="s">
        <v>71</v>
      </c>
      <c r="M29" s="61"/>
    </row>
    <row r="30" spans="2:13" x14ac:dyDescent="0.25">
      <c r="B30" s="9"/>
      <c r="C30" s="10">
        <f>SUM(C22:C29)</f>
        <v>0</v>
      </c>
      <c r="K30" s="56"/>
      <c r="L30" s="56" t="s">
        <v>72</v>
      </c>
      <c r="M30" s="61"/>
    </row>
    <row r="31" spans="2:13" x14ac:dyDescent="0.25">
      <c r="B31" s="35" t="s">
        <v>42</v>
      </c>
      <c r="C31" s="49">
        <f>C16*24</f>
        <v>0</v>
      </c>
      <c r="K31" s="56"/>
      <c r="L31" s="56" t="s">
        <v>73</v>
      </c>
      <c r="M31" s="61"/>
    </row>
    <row r="32" spans="2:13" x14ac:dyDescent="0.25">
      <c r="B32" s="35"/>
      <c r="C32" s="33">
        <f>C30+C31</f>
        <v>0</v>
      </c>
      <c r="D32" s="1" t="s">
        <v>34</v>
      </c>
      <c r="E32" s="10">
        <v>0</v>
      </c>
      <c r="K32" s="59"/>
      <c r="L32" s="59"/>
      <c r="M32" s="63"/>
    </row>
    <row r="33" spans="1:13" x14ac:dyDescent="0.25">
      <c r="C33" s="10"/>
      <c r="D33" s="1" t="s">
        <v>35</v>
      </c>
      <c r="E33" s="45" t="e">
        <f>(E32-C32)/E32</f>
        <v>#DIV/0!</v>
      </c>
      <c r="K33" s="56"/>
      <c r="L33" s="56"/>
      <c r="M33" s="61">
        <f>SUM(M25:M32)</f>
        <v>0</v>
      </c>
    </row>
    <row r="34" spans="1:13" x14ac:dyDescent="0.25">
      <c r="B34" s="3"/>
      <c r="C34" s="3"/>
    </row>
    <row r="35" spans="1:13" x14ac:dyDescent="0.25">
      <c r="A35" s="42"/>
      <c r="B35" s="43" t="s">
        <v>29</v>
      </c>
      <c r="C35" s="53" t="e">
        <f>C16*12/C31</f>
        <v>#DIV/0!</v>
      </c>
    </row>
    <row r="36" spans="1:13" x14ac:dyDescent="0.25">
      <c r="B36" s="36" t="s">
        <v>30</v>
      </c>
      <c r="C36" s="41" t="e">
        <f>C37/C38</f>
        <v>#DIV/0!</v>
      </c>
      <c r="E36" s="47"/>
    </row>
    <row r="37" spans="1:13" x14ac:dyDescent="0.25">
      <c r="B37" s="34" t="s">
        <v>32</v>
      </c>
      <c r="C37" s="40">
        <f>C14*12</f>
        <v>0</v>
      </c>
    </row>
    <row r="38" spans="1:13" x14ac:dyDescent="0.25">
      <c r="B38" s="34" t="s">
        <v>33</v>
      </c>
      <c r="C38" s="40">
        <f>C22+C31</f>
        <v>0</v>
      </c>
    </row>
    <row r="40" spans="1:13" ht="27" x14ac:dyDescent="0.25">
      <c r="B40" s="81" t="s">
        <v>46</v>
      </c>
      <c r="C40" s="81" t="s">
        <v>47</v>
      </c>
      <c r="D40" s="82"/>
      <c r="E40" s="83" t="s">
        <v>74</v>
      </c>
      <c r="F40" s="83" t="s">
        <v>75</v>
      </c>
      <c r="G40" s="83" t="s">
        <v>76</v>
      </c>
    </row>
    <row r="41" spans="1:13" x14ac:dyDescent="0.25">
      <c r="B41" s="84" t="s">
        <v>77</v>
      </c>
      <c r="C41" s="85">
        <f>SUM(C42:C45)</f>
        <v>0</v>
      </c>
      <c r="D41" s="86"/>
      <c r="E41" s="87">
        <f t="shared" ref="E41:G41" si="1">SUM(E42:E45)</f>
        <v>0</v>
      </c>
      <c r="F41" s="87">
        <f t="shared" si="1"/>
        <v>0</v>
      </c>
      <c r="G41" s="87">
        <f t="shared" si="1"/>
        <v>0</v>
      </c>
    </row>
    <row r="42" spans="1:13" x14ac:dyDescent="0.25">
      <c r="B42" s="88" t="s">
        <v>78</v>
      </c>
      <c r="C42" s="89">
        <f>C32</f>
        <v>0</v>
      </c>
      <c r="D42" s="90"/>
      <c r="E42" s="91">
        <f>25%*C42</f>
        <v>0</v>
      </c>
      <c r="F42" s="91">
        <f>C42-E42</f>
        <v>0</v>
      </c>
      <c r="G42" s="91">
        <v>0</v>
      </c>
    </row>
    <row r="43" spans="1:13" x14ac:dyDescent="0.25">
      <c r="B43" s="88" t="s">
        <v>79</v>
      </c>
      <c r="C43" s="92">
        <f>C27*-1</f>
        <v>0</v>
      </c>
      <c r="D43" s="90"/>
      <c r="E43" s="91">
        <f t="shared" ref="E43:E45" si="2">C43</f>
        <v>0</v>
      </c>
      <c r="F43" s="91"/>
      <c r="G43" s="91"/>
    </row>
    <row r="44" spans="1:13" x14ac:dyDescent="0.25">
      <c r="B44" s="88" t="s">
        <v>80</v>
      </c>
      <c r="C44" s="89">
        <f>-1*C26</f>
        <v>0</v>
      </c>
      <c r="D44" s="90"/>
      <c r="E44" s="91">
        <f t="shared" si="2"/>
        <v>0</v>
      </c>
      <c r="F44" s="91"/>
      <c r="G44" s="91"/>
    </row>
    <row r="45" spans="1:13" x14ac:dyDescent="0.25">
      <c r="B45" s="88" t="s">
        <v>81</v>
      </c>
      <c r="C45" s="89">
        <f>-1*C28</f>
        <v>0</v>
      </c>
      <c r="D45" s="90"/>
      <c r="E45" s="91">
        <f t="shared" si="2"/>
        <v>0</v>
      </c>
      <c r="F45" s="91"/>
      <c r="G45" s="91"/>
    </row>
    <row r="46" spans="1:13" x14ac:dyDescent="0.25">
      <c r="B46" s="84" t="s">
        <v>82</v>
      </c>
      <c r="C46" s="85">
        <f>SUM(C47:C49)</f>
        <v>0</v>
      </c>
      <c r="D46" s="86"/>
      <c r="E46" s="87">
        <f t="shared" ref="E46:G46" si="3">SUM(E47:E49)</f>
        <v>0</v>
      </c>
      <c r="F46" s="87">
        <f t="shared" si="3"/>
        <v>0</v>
      </c>
      <c r="G46" s="87">
        <f t="shared" si="3"/>
        <v>0</v>
      </c>
    </row>
    <row r="47" spans="1:13" x14ac:dyDescent="0.25">
      <c r="B47" s="88" t="s">
        <v>83</v>
      </c>
      <c r="C47" s="89">
        <f>-1*C23</f>
        <v>0</v>
      </c>
      <c r="D47" s="90"/>
      <c r="E47" s="91">
        <v>0</v>
      </c>
      <c r="F47" s="91">
        <v>0</v>
      </c>
      <c r="G47" s="91">
        <f>C47</f>
        <v>0</v>
      </c>
    </row>
    <row r="48" spans="1:13" x14ac:dyDescent="0.25">
      <c r="B48" s="88" t="s">
        <v>84</v>
      </c>
      <c r="C48" s="89">
        <f>C25*-1</f>
        <v>0</v>
      </c>
      <c r="D48" s="90"/>
      <c r="E48" s="91">
        <f t="shared" ref="E48:E49" si="4">C48</f>
        <v>0</v>
      </c>
      <c r="F48" s="91">
        <v>0</v>
      </c>
      <c r="G48" s="91"/>
    </row>
    <row r="49" spans="2:7" x14ac:dyDescent="0.25">
      <c r="B49" s="88" t="s">
        <v>85</v>
      </c>
      <c r="C49" s="89">
        <f>C24*-1</f>
        <v>0</v>
      </c>
      <c r="D49" s="90"/>
      <c r="E49" s="91">
        <f t="shared" si="4"/>
        <v>0</v>
      </c>
      <c r="F49" s="91">
        <v>0</v>
      </c>
      <c r="G49" s="91"/>
    </row>
    <row r="50" spans="2:7" x14ac:dyDescent="0.25">
      <c r="B50" s="84" t="s">
        <v>86</v>
      </c>
      <c r="C50" s="85">
        <f>SUM(C51:C53)</f>
        <v>0</v>
      </c>
      <c r="D50" s="86"/>
      <c r="E50" s="87">
        <f t="shared" ref="E50:G50" si="5">SUM(E51:E53)</f>
        <v>0</v>
      </c>
      <c r="F50" s="87">
        <f t="shared" si="5"/>
        <v>0</v>
      </c>
      <c r="G50" s="87">
        <f t="shared" si="5"/>
        <v>0</v>
      </c>
    </row>
    <row r="51" spans="2:7" x14ac:dyDescent="0.25">
      <c r="B51" s="88" t="s">
        <v>87</v>
      </c>
      <c r="C51" s="89">
        <f>ROUND(1%*9*SUM(G46,G41),-2)</f>
        <v>0</v>
      </c>
      <c r="D51" s="90"/>
      <c r="E51" s="91">
        <f t="shared" ref="E51:E53" si="6">C51</f>
        <v>0</v>
      </c>
      <c r="F51" s="91"/>
      <c r="G51" s="91"/>
    </row>
    <row r="52" spans="2:7" x14ac:dyDescent="0.25">
      <c r="B52" s="88" t="s">
        <v>88</v>
      </c>
      <c r="C52" s="89">
        <f>ROUND(2%*SUM(G41,G46),-2)</f>
        <v>0</v>
      </c>
      <c r="D52" s="90"/>
      <c r="E52" s="91">
        <f t="shared" si="6"/>
        <v>0</v>
      </c>
      <c r="F52" s="91"/>
      <c r="G52" s="91"/>
    </row>
    <row r="53" spans="2:7" x14ac:dyDescent="0.25">
      <c r="B53" s="88" t="s">
        <v>89</v>
      </c>
      <c r="C53" s="89">
        <v>0</v>
      </c>
      <c r="D53" s="90"/>
      <c r="E53" s="91">
        <f t="shared" si="6"/>
        <v>0</v>
      </c>
      <c r="F53" s="91"/>
      <c r="G53" s="91"/>
    </row>
    <row r="54" spans="2:7" x14ac:dyDescent="0.25">
      <c r="B54" s="93"/>
      <c r="C54" s="94">
        <f>C50+C46+C41</f>
        <v>0</v>
      </c>
      <c r="D54" s="94"/>
      <c r="E54" s="94">
        <f t="shared" ref="E54:G54" si="7">E50+E46+E41</f>
        <v>0</v>
      </c>
      <c r="F54" s="94">
        <f t="shared" si="7"/>
        <v>0</v>
      </c>
      <c r="G54" s="94">
        <f t="shared" si="7"/>
        <v>0</v>
      </c>
    </row>
  </sheetData>
  <mergeCells count="3">
    <mergeCell ref="B4:C5"/>
    <mergeCell ref="D4:E5"/>
    <mergeCell ref="A1:G2"/>
  </mergeCells>
  <conditionalFormatting sqref="C23:C2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FDE298042BE34896E73E222EA4D6B6" ma:contentTypeVersion="10" ma:contentTypeDescription="Create a new document." ma:contentTypeScope="" ma:versionID="15412d05cb64ac55e3e7110a66c7a350">
  <xsd:schema xmlns:xsd="http://www.w3.org/2001/XMLSchema" xmlns:xs="http://www.w3.org/2001/XMLSchema" xmlns:p="http://schemas.microsoft.com/office/2006/metadata/properties" xmlns:ns3="dc5f3189-92fc-4a88-9637-413f72f9d938" targetNamespace="http://schemas.microsoft.com/office/2006/metadata/properties" ma:root="true" ma:fieldsID="c7bb12353049e4cedc7a284f7ada232b" ns3:_="">
    <xsd:import namespace="dc5f3189-92fc-4a88-9637-413f72f9d93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5f3189-92fc-4a88-9637-413f72f9d9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7879D0-C69C-4BAC-8F10-59D84F50B2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5f3189-92fc-4a88-9637-413f72f9d9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D6E9C67-9617-4849-A718-1D2DE5413547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dc5f3189-92fc-4a88-9637-413f72f9d93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123A24D-17E3-4282-A940-9D212953B3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</vt:lpstr>
      <vt:lpstr>Analysis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Jasim Khazi</dc:creator>
  <cp:lastModifiedBy>44746</cp:lastModifiedBy>
  <dcterms:created xsi:type="dcterms:W3CDTF">2020-06-12T14:35:02Z</dcterms:created>
  <dcterms:modified xsi:type="dcterms:W3CDTF">2020-11-18T17:50:32Z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0x01010091FDE298042BE34896E73E222EA4D6B6</vt:lpwstr>
  </property>
</Properties>
</file>